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office.aces-online.de:8443/Arbeitsbereiche/Software-Entwicklung/DispoCalc/DispoCalc 5/Dokumentation/Rechenhilfe Durchschnittsermittlung/"/>
    </mc:Choice>
  </mc:AlternateContent>
  <xr:revisionPtr revIDLastSave="0" documentId="13_ncr:1_{9CEF24AC-8E48-46C6-8881-AAF8DA055C8D}" xr6:coauthVersionLast="47" xr6:coauthVersionMax="47" xr10:uidLastSave="{00000000-0000-0000-0000-000000000000}"/>
  <bookViews>
    <workbookView xWindow="41070" yWindow="1215" windowWidth="28800" windowHeight="15345" xr2:uid="{96602C8E-6847-489D-8581-DEDF7C2EC2DE}"/>
  </bookViews>
  <sheets>
    <sheet name="Tabelle1" sheetId="1" r:id="rId1"/>
  </sheets>
  <definedNames>
    <definedName name="_xlnm.Print_Area" localSheetId="0">Tabelle1!$A$1:$I$54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1" l="1"/>
  <c r="D50" i="1"/>
  <c r="D15" i="1"/>
  <c r="D30" i="1" s="1"/>
  <c r="D29" i="1"/>
  <c r="D32" i="1"/>
  <c r="F28" i="1"/>
  <c r="E28" i="1"/>
  <c r="D28" i="1"/>
  <c r="F9" i="1"/>
  <c r="E9" i="1"/>
  <c r="D9" i="1"/>
  <c r="F31" i="1"/>
  <c r="E31" i="1"/>
  <c r="D31" i="1"/>
  <c r="F32" i="1"/>
  <c r="F29" i="1"/>
  <c r="F15" i="1"/>
  <c r="F30" i="1" s="1"/>
  <c r="E32" i="1"/>
  <c r="E29" i="1"/>
  <c r="E15" i="1"/>
  <c r="E30" i="1" s="1"/>
  <c r="D39" i="1" l="1"/>
  <c r="D36" i="1"/>
  <c r="D37" i="1"/>
  <c r="D40" i="1"/>
  <c r="D38" i="1"/>
  <c r="D44" i="1" l="1"/>
  <c r="D45" i="1"/>
  <c r="D52" i="1" l="1"/>
  <c r="D53" i="1" s="1"/>
</calcChain>
</file>

<file path=xl/sharedStrings.xml><?xml version="1.0" encoding="utf-8"?>
<sst xmlns="http://schemas.openxmlformats.org/spreadsheetml/2006/main" count="72" uniqueCount="62">
  <si>
    <t>Sollstunden</t>
  </si>
  <si>
    <t>Gesamtstunden</t>
  </si>
  <si>
    <t>Arbeitstage</t>
  </si>
  <si>
    <t>Grundlohn</t>
  </si>
  <si>
    <t>Equal-Pay</t>
  </si>
  <si>
    <t>Sonderzuschläge</t>
  </si>
  <si>
    <t>Summe Grundlohn</t>
  </si>
  <si>
    <t>Summe Zulagen</t>
  </si>
  <si>
    <t>Gesamtentgelt</t>
  </si>
  <si>
    <t>Tagessatz</t>
  </si>
  <si>
    <t>Branchenzuschlag</t>
  </si>
  <si>
    <t>Virtueller Stundensatz</t>
  </si>
  <si>
    <t>Rechenhilfe Durchschnittsermittlung für Lohnfortzahlung</t>
  </si>
  <si>
    <t>Durchschnitte für Monat:</t>
  </si>
  <si>
    <t>Mitarbeiter:</t>
  </si>
  <si>
    <t>Herr Max Mustermann</t>
  </si>
  <si>
    <t>Branchen Mindestlohn</t>
  </si>
  <si>
    <t>Anhebungs-Anteil</t>
  </si>
  <si>
    <t>Enthaltene Lohnarten / Anmerkungen</t>
  </si>
  <si>
    <t>Sa / So / Na / Feiertag</t>
  </si>
  <si>
    <t xml:space="preserve">Außertarifliche Zulage </t>
  </si>
  <si>
    <t>Stunden gearbeitet</t>
  </si>
  <si>
    <t>Stunden Lohnfortzahlung</t>
  </si>
  <si>
    <t>Urlaub, Krankheit, Feiertag….</t>
  </si>
  <si>
    <t>Geben Sie hier in die graue Felder die entsprechenden vorliegenden Daten der Vormonate ein</t>
  </si>
  <si>
    <t>Lohn gemäß Sollstunden</t>
  </si>
  <si>
    <t>aus Vertrag/Einsatz, nach ggf. Hemmung</t>
  </si>
  <si>
    <t>Branchenzuschlag (falls anfallend)</t>
  </si>
  <si>
    <t>Lohnfortzahlung</t>
  </si>
  <si>
    <t>Stunden Urlaub/Krankheit/Feiertag…</t>
  </si>
  <si>
    <t>Arbeitstage des Monats</t>
  </si>
  <si>
    <t>Anzahl der SOLL-Stunden des Monats</t>
  </si>
  <si>
    <t>Geleistete IST-Stunden im Monat</t>
  </si>
  <si>
    <t>Eingabe der Daten der Vormonate</t>
  </si>
  <si>
    <t>Arbeitstage und Stunden</t>
  </si>
  <si>
    <t>Vergütung</t>
  </si>
  <si>
    <t>Überstunden</t>
  </si>
  <si>
    <t>"Überstunden * Stundensatz" für sämtliche angefallenen Überstunden des Monats (auch wenn nicht ausbezahlt)</t>
  </si>
  <si>
    <t>Ermittelte Berechnungsgrundlagen</t>
  </si>
  <si>
    <t>Diese Werte werden aus den von Ihnen oben gemachten Angaben als Ausgangswerte ermittelt</t>
  </si>
  <si>
    <t>Zwischenergebnis 1 - Summen über die drei Monate</t>
  </si>
  <si>
    <t>Gesamtarbeitstage der drei Monate</t>
  </si>
  <si>
    <t>Gesamt-Sollstunden der drei Monate</t>
  </si>
  <si>
    <t>Gesamtstunden der drei Monate (gearbeitet und mit Lohnfortzahlung)</t>
  </si>
  <si>
    <t>Gesamtsumme der zu vergütenden Grundlohnbestandteile</t>
  </si>
  <si>
    <t>Gesamtsumme der zu vergütenden Zulagen</t>
  </si>
  <si>
    <t>Diese Werte werden aus den von Ihnen oben gemachten Angaben als Ausgangswerte der Berechnung übernommen</t>
  </si>
  <si>
    <t>Zwischenergebnis 2 - Durchschnittswerte</t>
  </si>
  <si>
    <t>Ermittelte Durchschnittswerte für Stunden/Tag und Stundensatz/Stunde</t>
  </si>
  <si>
    <t>Ergebnis - Lohnfortzahluns-Tagessatz (und virtueller Stundensatz)</t>
  </si>
  <si>
    <t>Ermittelter Tagessatz der Lohnfortzahlung des Fehltages (und hieraus errechneter virtueller Stundensatz)</t>
  </si>
  <si>
    <t>Durchschnittlicher Stundensatz der 3-Monats-Zeitraums. Dieser wird ermittelt aus Basisstundensatz und Zulagen der drei Monate</t>
  </si>
  <si>
    <r>
      <rPr>
        <sz val="14"/>
        <color theme="1"/>
        <rFont val="Calibri"/>
        <family val="2"/>
      </rPr>
      <t>Ø-</t>
    </r>
    <r>
      <rPr>
        <sz val="14"/>
        <color theme="1"/>
        <rFont val="Calibri"/>
        <family val="2"/>
        <scheme val="minor"/>
      </rPr>
      <t>Stundensatz</t>
    </r>
  </si>
  <si>
    <t>Ø-Stundensatz * Sollstd.</t>
  </si>
  <si>
    <t>Durschnittlicher Stundensatz multipliziert mit den Sollstunden des 3-Monats-Zeitraums…</t>
  </si>
  <si>
    <t>…plus Sonderzulagen und weiterer Lohnbestandteile des Zeitraums</t>
  </si>
  <si>
    <t>Tagessatz der Lohnfortzahlung, welcher für die Auffüllung verwendet wird (Gesamtentgelt dividiert durch Anzahl der Arbeitstage im 3-Monats-Zeitraum)</t>
  </si>
  <si>
    <t>Ø Stunden/Tag</t>
  </si>
  <si>
    <t>Gesamtstunden dividiert durch Anzahl Arbeitstage im 3-Monats-Zeitraum</t>
  </si>
  <si>
    <t>Geben Sie in die links stehenden gelben Felder den Namen des Mitarbeiters sowie den zu berechnenden Monat ein. Wichtige Ergebnisse erscheinen in den grün hinterlegten Feldern.</t>
  </si>
  <si>
    <t>Dieser virtuelle Stundensatz korreliert nicht mit dem vertraglichen Stundensatz des Mitarbeiters und hat insofern keine Relevanz! Er wird in DispoCalc lediglich ggf. aus technischen Gründen angezeigt.</t>
  </si>
  <si>
    <t>Rev. 1.2 - Stand: 07.09.2022 - Copyright ©2022 Aces IT-Solutions oHG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</si>
</sst>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7]mmmm\ 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3" fillId="0" borderId="14" xfId="0" applyFont="1" applyBorder="1"/>
    <xf numFmtId="0" fontId="3" fillId="0" borderId="15" xfId="0" applyFont="1" applyBorder="1"/>
    <xf numFmtId="0" fontId="3" fillId="0" borderId="7" xfId="0" applyFont="1" applyBorder="1"/>
    <xf numFmtId="0" fontId="4" fillId="0" borderId="0" xfId="0" applyFont="1"/>
    <xf numFmtId="0" fontId="3" fillId="0" borderId="24" xfId="0" applyFont="1" applyBorder="1"/>
    <xf numFmtId="0" fontId="3" fillId="0" borderId="26" xfId="0" applyFont="1" applyBorder="1"/>
    <xf numFmtId="0" fontId="3" fillId="0" borderId="27" xfId="0" applyFont="1" applyBorder="1"/>
    <xf numFmtId="0" fontId="0" fillId="0" borderId="0" xfId="0" applyFont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2" xfId="0" applyFont="1" applyBorder="1" applyAlignment="1">
      <alignment horizontal="left" vertical="center" wrapText="1" indent="1"/>
    </xf>
    <xf numFmtId="0" fontId="0" fillId="0" borderId="24" xfId="0" applyFont="1" applyBorder="1" applyAlignment="1">
      <alignment horizontal="left" vertical="center" wrapText="1" indent="1"/>
    </xf>
    <xf numFmtId="0" fontId="0" fillId="0" borderId="25" xfId="0" applyFont="1" applyBorder="1" applyAlignment="1">
      <alignment horizontal="left" vertical="center" wrapText="1" indent="1"/>
    </xf>
    <xf numFmtId="0" fontId="0" fillId="0" borderId="27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3" fillId="0" borderId="28" xfId="0" applyFont="1" applyBorder="1"/>
    <xf numFmtId="0" fontId="3" fillId="0" borderId="18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28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64" fontId="2" fillId="0" borderId="4" xfId="0" applyNumberFormat="1" applyFont="1" applyBorder="1" applyAlignment="1">
      <alignment horizontal="right" vertical="center" indent="1"/>
    </xf>
    <xf numFmtId="164" fontId="2" fillId="0" borderId="35" xfId="0" applyNumberFormat="1" applyFont="1" applyBorder="1" applyAlignment="1">
      <alignment horizontal="right" vertical="center" indent="1"/>
    </xf>
    <xf numFmtId="0" fontId="2" fillId="0" borderId="3" xfId="0" applyFont="1" applyBorder="1" applyAlignment="1">
      <alignment vertical="center"/>
    </xf>
    <xf numFmtId="2" fontId="6" fillId="0" borderId="13" xfId="0" applyNumberFormat="1" applyFont="1" applyFill="1" applyBorder="1" applyAlignment="1">
      <alignment horizontal="right" vertical="center" indent="1"/>
    </xf>
    <xf numFmtId="0" fontId="7" fillId="0" borderId="16" xfId="0" applyFont="1" applyBorder="1" applyAlignment="1">
      <alignment horizontal="left" vertical="center" wrapText="1" indent="1"/>
    </xf>
    <xf numFmtId="0" fontId="3" fillId="0" borderId="35" xfId="0" applyFont="1" applyBorder="1" applyAlignment="1">
      <alignment vertical="center"/>
    </xf>
    <xf numFmtId="0" fontId="3" fillId="0" borderId="35" xfId="0" applyFont="1" applyBorder="1" applyAlignment="1">
      <alignment horizontal="right" vertical="center" indent="1"/>
    </xf>
    <xf numFmtId="0" fontId="5" fillId="0" borderId="3" xfId="0" applyFont="1" applyBorder="1" applyAlignment="1">
      <alignment horizontal="left" vertical="center" wrapText="1" indent="1"/>
    </xf>
    <xf numFmtId="0" fontId="3" fillId="0" borderId="4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1" xfId="0" applyFont="1" applyBorder="1"/>
    <xf numFmtId="0" fontId="3" fillId="0" borderId="28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38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45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2" fontId="3" fillId="0" borderId="1" xfId="0" applyNumberFormat="1" applyFont="1" applyBorder="1" applyAlignment="1">
      <alignment horizontal="right" vertical="center" indent="1"/>
    </xf>
    <xf numFmtId="44" fontId="3" fillId="0" borderId="1" xfId="0" applyNumberFormat="1" applyFont="1" applyBorder="1" applyAlignment="1">
      <alignment horizontal="right" vertical="center" indent="1"/>
    </xf>
    <xf numFmtId="44" fontId="3" fillId="0" borderId="9" xfId="0" applyNumberFormat="1" applyFont="1" applyBorder="1" applyAlignment="1">
      <alignment horizontal="right" vertical="center" indent="1"/>
    </xf>
    <xf numFmtId="0" fontId="8" fillId="0" borderId="35" xfId="0" applyFont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3" borderId="17" xfId="0" applyFont="1" applyFill="1" applyBorder="1"/>
    <xf numFmtId="0" fontId="3" fillId="4" borderId="39" xfId="0" applyFont="1" applyFill="1" applyBorder="1" applyAlignment="1">
      <alignment vertical="center"/>
    </xf>
    <xf numFmtId="0" fontId="3" fillId="5" borderId="43" xfId="0" applyFont="1" applyFill="1" applyBorder="1" applyAlignment="1">
      <alignment vertical="center"/>
    </xf>
    <xf numFmtId="0" fontId="3" fillId="5" borderId="39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3" fillId="5" borderId="17" xfId="0" applyFont="1" applyFill="1" applyBorder="1"/>
    <xf numFmtId="0" fontId="3" fillId="6" borderId="17" xfId="0" applyFont="1" applyFill="1" applyBorder="1" applyAlignment="1">
      <alignment vertical="center"/>
    </xf>
    <xf numFmtId="0" fontId="3" fillId="6" borderId="7" xfId="0" applyFont="1" applyFill="1" applyBorder="1" applyAlignment="1">
      <alignment vertical="center"/>
    </xf>
    <xf numFmtId="0" fontId="3" fillId="6" borderId="40" xfId="0" applyFont="1" applyFill="1" applyBorder="1" applyAlignment="1">
      <alignment vertical="center"/>
    </xf>
    <xf numFmtId="0" fontId="3" fillId="6" borderId="8" xfId="0" applyFont="1" applyFill="1" applyBorder="1"/>
    <xf numFmtId="0" fontId="3" fillId="3" borderId="17" xfId="0" applyFont="1" applyFill="1" applyBorder="1" applyAlignment="1">
      <alignment vertical="center"/>
    </xf>
    <xf numFmtId="0" fontId="6" fillId="7" borderId="8" xfId="0" applyFont="1" applyFill="1" applyBorder="1" applyAlignment="1">
      <alignment vertical="center"/>
    </xf>
    <xf numFmtId="0" fontId="0" fillId="0" borderId="26" xfId="0" applyFont="1" applyBorder="1" applyAlignment="1">
      <alignment vertical="top"/>
    </xf>
    <xf numFmtId="0" fontId="3" fillId="2" borderId="39" xfId="0" applyFont="1" applyFill="1" applyBorder="1"/>
    <xf numFmtId="0" fontId="3" fillId="0" borderId="48" xfId="0" applyFont="1" applyBorder="1" applyAlignment="1">
      <alignment horizontal="left" vertical="center" indent="1"/>
    </xf>
    <xf numFmtId="2" fontId="3" fillId="0" borderId="47" xfId="0" applyNumberFormat="1" applyFont="1" applyBorder="1" applyAlignment="1">
      <alignment horizontal="right" vertical="center" indent="1"/>
    </xf>
    <xf numFmtId="0" fontId="3" fillId="4" borderId="5" xfId="0" applyFont="1" applyFill="1" applyBorder="1"/>
    <xf numFmtId="0" fontId="3" fillId="0" borderId="33" xfId="0" applyFont="1" applyBorder="1" applyAlignment="1">
      <alignment horizontal="left" vertical="center" indent="1"/>
    </xf>
    <xf numFmtId="1" fontId="3" fillId="0" borderId="6" xfId="0" applyNumberFormat="1" applyFont="1" applyBorder="1" applyAlignment="1">
      <alignment horizontal="right" vertical="center" indent="1"/>
    </xf>
    <xf numFmtId="0" fontId="3" fillId="0" borderId="40" xfId="0" applyFont="1" applyBorder="1"/>
    <xf numFmtId="0" fontId="3" fillId="0" borderId="0" xfId="0" applyFont="1" applyBorder="1"/>
    <xf numFmtId="0" fontId="3" fillId="0" borderId="20" xfId="0" applyFont="1" applyBorder="1"/>
    <xf numFmtId="0" fontId="3" fillId="0" borderId="38" xfId="0" applyFont="1" applyBorder="1"/>
    <xf numFmtId="1" fontId="3" fillId="0" borderId="6" xfId="0" applyNumberFormat="1" applyFont="1" applyBorder="1" applyAlignment="1">
      <alignment horizontal="right" vertical="center"/>
    </xf>
    <xf numFmtId="2" fontId="3" fillId="0" borderId="47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44" fontId="3" fillId="0" borderId="1" xfId="0" applyNumberFormat="1" applyFont="1" applyBorder="1" applyAlignment="1">
      <alignment horizontal="right" vertical="center"/>
    </xf>
    <xf numFmtId="44" fontId="3" fillId="0" borderId="9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wrapText="1" indent="1"/>
    </xf>
    <xf numFmtId="0" fontId="5" fillId="0" borderId="42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0" borderId="38" xfId="0" applyFont="1" applyBorder="1" applyAlignment="1">
      <alignment horizontal="left" vertical="center" indent="1"/>
    </xf>
    <xf numFmtId="4" fontId="3" fillId="0" borderId="38" xfId="0" applyNumberFormat="1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3" fillId="0" borderId="49" xfId="0" applyFont="1" applyBorder="1" applyAlignment="1">
      <alignment vertical="center"/>
    </xf>
    <xf numFmtId="44" fontId="3" fillId="0" borderId="50" xfId="1" applyFont="1" applyBorder="1" applyAlignment="1">
      <alignment horizontal="right" vertical="center" indent="1"/>
    </xf>
    <xf numFmtId="0" fontId="5" fillId="0" borderId="38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44" fontId="3" fillId="0" borderId="6" xfId="1" applyFont="1" applyBorder="1" applyAlignment="1">
      <alignment horizontal="right" vertical="center"/>
    </xf>
    <xf numFmtId="44" fontId="3" fillId="0" borderId="9" xfId="1" applyFont="1" applyBorder="1" applyAlignment="1">
      <alignment horizontal="right" vertical="center"/>
    </xf>
    <xf numFmtId="0" fontId="5" fillId="0" borderId="26" xfId="0" applyFont="1" applyBorder="1" applyAlignment="1">
      <alignment horizontal="left" vertical="center" wrapText="1" indent="1"/>
    </xf>
    <xf numFmtId="0" fontId="5" fillId="0" borderId="27" xfId="0" applyFont="1" applyBorder="1" applyAlignment="1">
      <alignment horizontal="left" vertical="center" wrapText="1" indent="1"/>
    </xf>
    <xf numFmtId="0" fontId="5" fillId="0" borderId="29" xfId="0" applyFont="1" applyBorder="1" applyAlignment="1">
      <alignment horizontal="left" vertical="center" wrapText="1" indent="1"/>
    </xf>
    <xf numFmtId="0" fontId="5" fillId="0" borderId="38" xfId="0" applyFont="1" applyBorder="1" applyAlignment="1">
      <alignment vertical="center"/>
    </xf>
    <xf numFmtId="0" fontId="3" fillId="4" borderId="43" xfId="0" applyFont="1" applyFill="1" applyBorder="1"/>
    <xf numFmtId="0" fontId="2" fillId="4" borderId="46" xfId="0" applyFont="1" applyFill="1" applyBorder="1" applyAlignment="1">
      <alignment vertical="center"/>
    </xf>
    <xf numFmtId="44" fontId="2" fillId="4" borderId="47" xfId="0" applyNumberFormat="1" applyFont="1" applyFill="1" applyBorder="1" applyAlignment="1">
      <alignment horizontal="right" vertical="center"/>
    </xf>
    <xf numFmtId="0" fontId="5" fillId="4" borderId="29" xfId="0" applyFont="1" applyFill="1" applyBorder="1" applyAlignment="1">
      <alignment horizontal="left" vertical="center" wrapText="1" indent="1"/>
    </xf>
    <xf numFmtId="0" fontId="5" fillId="4" borderId="38" xfId="0" applyFont="1" applyFill="1" applyBorder="1" applyAlignment="1">
      <alignment horizontal="left" vertical="center" wrapText="1" indent="1"/>
    </xf>
    <xf numFmtId="0" fontId="5" fillId="4" borderId="15" xfId="0" applyFont="1" applyFill="1" applyBorder="1" applyAlignment="1">
      <alignment horizontal="left" vertical="center" wrapText="1" indent="1"/>
    </xf>
    <xf numFmtId="0" fontId="2" fillId="4" borderId="33" xfId="0" applyFont="1" applyFill="1" applyBorder="1" applyAlignment="1">
      <alignment vertical="center"/>
    </xf>
    <xf numFmtId="43" fontId="2" fillId="4" borderId="6" xfId="2" applyFont="1" applyFill="1" applyBorder="1" applyAlignment="1">
      <alignment horizontal="right" vertical="center" indent="1"/>
    </xf>
    <xf numFmtId="0" fontId="5" fillId="0" borderId="21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3" fillId="8" borderId="19" xfId="0" applyFont="1" applyFill="1" applyBorder="1" applyAlignment="1" applyProtection="1">
      <alignment horizontal="left" vertical="center"/>
      <protection locked="0"/>
    </xf>
    <xf numFmtId="0" fontId="3" fillId="8" borderId="20" xfId="0" applyFont="1" applyFill="1" applyBorder="1" applyAlignment="1" applyProtection="1">
      <alignment horizontal="left" vertical="center"/>
      <protection locked="0"/>
    </xf>
    <xf numFmtId="164" fontId="3" fillId="8" borderId="21" xfId="0" applyNumberFormat="1" applyFont="1" applyFill="1" applyBorder="1" applyAlignment="1" applyProtection="1">
      <alignment horizontal="left" vertical="center"/>
      <protection locked="0"/>
    </xf>
    <xf numFmtId="164" fontId="3" fillId="8" borderId="16" xfId="0" applyNumberFormat="1" applyFont="1" applyFill="1" applyBorder="1" applyAlignment="1" applyProtection="1">
      <alignment horizontal="left" vertical="center"/>
      <protection locked="0"/>
    </xf>
    <xf numFmtId="1" fontId="3" fillId="8" borderId="11" xfId="0" applyNumberFormat="1" applyFont="1" applyFill="1" applyBorder="1" applyAlignment="1" applyProtection="1">
      <alignment horizontal="right" vertical="center" indent="1"/>
      <protection locked="0"/>
    </xf>
    <xf numFmtId="2" fontId="3" fillId="8" borderId="12" xfId="0" applyNumberFormat="1" applyFont="1" applyFill="1" applyBorder="1" applyAlignment="1" applyProtection="1">
      <alignment horizontal="right" vertical="center" indent="1"/>
      <protection locked="0"/>
    </xf>
    <xf numFmtId="44" fontId="3" fillId="8" borderId="11" xfId="1" applyFont="1" applyFill="1" applyBorder="1" applyAlignment="1" applyProtection="1">
      <alignment horizontal="right" vertical="center" indent="1"/>
      <protection locked="0"/>
    </xf>
    <xf numFmtId="44" fontId="3" fillId="8" borderId="12" xfId="1" applyFont="1" applyFill="1" applyBorder="1" applyAlignment="1" applyProtection="1">
      <alignment horizontal="right" vertical="center" indent="1"/>
      <protection locked="0"/>
    </xf>
    <xf numFmtId="44" fontId="3" fillId="8" borderId="13" xfId="1" applyFont="1" applyFill="1" applyBorder="1" applyAlignment="1" applyProtection="1">
      <alignment horizontal="right" vertical="center" indent="1"/>
      <protection locked="0"/>
    </xf>
    <xf numFmtId="0" fontId="4" fillId="0" borderId="2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4" fillId="0" borderId="22" xfId="0" applyFont="1" applyBorder="1" applyAlignment="1">
      <alignment horizontal="left" indent="1"/>
    </xf>
    <xf numFmtId="0" fontId="0" fillId="0" borderId="25" xfId="0" applyFont="1" applyBorder="1" applyAlignment="1">
      <alignment horizontal="left" vertical="top" indent="1"/>
    </xf>
  </cellXfs>
  <cellStyles count="3">
    <cellStyle name="Komma" xfId="2" builtinId="3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4157540</xdr:colOff>
      <xdr:row>1</xdr:row>
      <xdr:rowOff>57882</xdr:rowOff>
    </xdr:from>
    <xdr:to>
      <xdr:col>6</xdr:col>
      <xdr:colOff>5355032</xdr:colOff>
      <xdr:row>2</xdr:row>
      <xdr:rowOff>247650</xdr:rowOff>
    </xdr:to>
    <xdr:pic>
      <xdr:nvPicPr>
        <xdr:cNvPr id="2" name="Grafik 1" descr="VERSION5 Druckanpassung1.TIF">
          <a:extLst>
            <a:ext uri="{FF2B5EF4-FFF2-40B4-BE49-F238E27FC236}">
              <a16:creationId xmlns:a16="http://schemas.microsoft.com/office/drawing/2014/main" id="{31A53A7F-1FFC-4559-986E-585CBF891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01215" y="305532"/>
          <a:ext cx="1197492" cy="589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6BA69-5142-45E1-9CA7-7A371E7FB24C}">
  <sheetPr>
    <pageSetUpPr fitToPage="1"/>
  </sheetPr>
  <dimension ref="A1:M53"/>
  <sheetViews>
    <sheetView tabSelected="1" zoomScaleNormal="100" zoomScaleSheetLayoutView="100" workbookViewId="0">
      <selection activeCell="K3" sqref="K3"/>
    </sheetView>
  </sheetViews>
  <sheetFormatPr baseColWidth="10" defaultRowHeight="18.75" x14ac:dyDescent="0.3"/>
  <cols>
    <col min="1" max="1" width="5.42578125" style="1" customWidth="1"/>
    <col min="2" max="2" width="2.28515625" style="1" customWidth="1"/>
    <col min="3" max="3" width="39.85546875" style="1" customWidth="1"/>
    <col min="4" max="6" width="16.85546875" style="1" customWidth="1"/>
    <col min="7" max="7" width="82.28515625" style="1" customWidth="1"/>
    <col min="8" max="8" width="2.42578125" style="1" customWidth="1"/>
    <col min="9" max="9" width="11.42578125" style="1" hidden="1" customWidth="1"/>
    <col min="10" max="16384" width="11.42578125" style="1"/>
  </cols>
  <sheetData>
    <row r="1" spans="1:7" ht="19.5" thickBot="1" x14ac:dyDescent="0.35"/>
    <row r="2" spans="1:7" ht="31.5" customHeight="1" x14ac:dyDescent="0.35">
      <c r="A2" s="23"/>
      <c r="B2" s="131" t="s">
        <v>12</v>
      </c>
      <c r="C2" s="128"/>
      <c r="D2" s="128"/>
      <c r="E2" s="128"/>
      <c r="F2" s="128"/>
      <c r="G2" s="6"/>
    </row>
    <row r="3" spans="1:7" ht="21.75" customHeight="1" thickBot="1" x14ac:dyDescent="0.35">
      <c r="A3" s="23"/>
      <c r="B3" s="132" t="s">
        <v>61</v>
      </c>
      <c r="C3" s="130"/>
      <c r="D3" s="129"/>
      <c r="E3" s="129"/>
      <c r="F3" s="129"/>
      <c r="G3" s="8"/>
    </row>
    <row r="4" spans="1:7" ht="28.5" customHeight="1" x14ac:dyDescent="0.3">
      <c r="A4" s="23"/>
      <c r="B4" s="24" t="s">
        <v>14</v>
      </c>
      <c r="C4" s="25"/>
      <c r="D4" s="119" t="s">
        <v>15</v>
      </c>
      <c r="E4" s="120"/>
      <c r="F4" s="15" t="s">
        <v>59</v>
      </c>
      <c r="G4" s="16"/>
    </row>
    <row r="5" spans="1:7" ht="28.5" customHeight="1" thickBot="1" x14ac:dyDescent="0.35">
      <c r="A5" s="23"/>
      <c r="B5" s="26" t="s">
        <v>13</v>
      </c>
      <c r="C5" s="27"/>
      <c r="D5" s="121">
        <v>44774</v>
      </c>
      <c r="E5" s="122"/>
      <c r="F5" s="17"/>
      <c r="G5" s="18"/>
    </row>
    <row r="7" spans="1:7" ht="23.25" x14ac:dyDescent="0.35">
      <c r="B7" s="5" t="s">
        <v>33</v>
      </c>
    </row>
    <row r="8" spans="1:7" ht="19.5" thickBot="1" x14ac:dyDescent="0.35">
      <c r="B8" s="9" t="s">
        <v>24</v>
      </c>
      <c r="G8" s="7"/>
    </row>
    <row r="9" spans="1:7" s="12" customFormat="1" ht="28.5" customHeight="1" thickBot="1" x14ac:dyDescent="0.3">
      <c r="A9" s="13"/>
      <c r="B9" s="10"/>
      <c r="C9" s="30"/>
      <c r="D9" s="31">
        <f>DATE(YEAR(D5),MONTH(D5)-3,DAY(D5))</f>
        <v>44682</v>
      </c>
      <c r="E9" s="31">
        <f>DATE(YEAR(D5),MONTH(D5)-2,DAY(D5))</f>
        <v>44713</v>
      </c>
      <c r="F9" s="31">
        <f>DATE(YEAR(D5),MONTH(D5)-1,DAY(D5))</f>
        <v>44743</v>
      </c>
      <c r="G9" s="11" t="s">
        <v>18</v>
      </c>
    </row>
    <row r="10" spans="1:7" s="12" customFormat="1" ht="28.5" customHeight="1" thickBot="1" x14ac:dyDescent="0.3">
      <c r="A10" s="13"/>
      <c r="B10" s="10" t="s">
        <v>34</v>
      </c>
      <c r="C10" s="56"/>
      <c r="D10" s="32"/>
      <c r="E10" s="32"/>
      <c r="F10" s="32"/>
      <c r="G10" s="33"/>
    </row>
    <row r="11" spans="1:7" s="14" customFormat="1" ht="28.5" customHeight="1" x14ac:dyDescent="0.25">
      <c r="A11" s="28"/>
      <c r="B11" s="59"/>
      <c r="C11" s="42" t="s">
        <v>2</v>
      </c>
      <c r="D11" s="123">
        <v>21</v>
      </c>
      <c r="E11" s="123">
        <v>22</v>
      </c>
      <c r="F11" s="123">
        <v>22</v>
      </c>
      <c r="G11" s="20" t="s">
        <v>30</v>
      </c>
    </row>
    <row r="12" spans="1:7" s="14" customFormat="1" ht="28.5" customHeight="1" x14ac:dyDescent="0.25">
      <c r="A12" s="28"/>
      <c r="B12" s="57"/>
      <c r="C12" s="43" t="s">
        <v>0</v>
      </c>
      <c r="D12" s="124">
        <v>147</v>
      </c>
      <c r="E12" s="124">
        <v>154</v>
      </c>
      <c r="F12" s="124">
        <v>154</v>
      </c>
      <c r="G12" s="20" t="s">
        <v>31</v>
      </c>
    </row>
    <row r="13" spans="1:7" s="14" customFormat="1" ht="28.5" customHeight="1" x14ac:dyDescent="0.25">
      <c r="A13" s="28"/>
      <c r="B13" s="68"/>
      <c r="C13" s="44" t="s">
        <v>21</v>
      </c>
      <c r="D13" s="124">
        <v>155</v>
      </c>
      <c r="E13" s="124">
        <v>101</v>
      </c>
      <c r="F13" s="124">
        <v>164.75</v>
      </c>
      <c r="G13" s="19" t="s">
        <v>32</v>
      </c>
    </row>
    <row r="14" spans="1:7" s="14" customFormat="1" ht="28.5" customHeight="1" x14ac:dyDescent="0.25">
      <c r="A14" s="28"/>
      <c r="B14" s="68"/>
      <c r="C14" s="45" t="s">
        <v>22</v>
      </c>
      <c r="D14" s="124">
        <v>14</v>
      </c>
      <c r="E14" s="124">
        <v>70</v>
      </c>
      <c r="F14" s="124">
        <v>14</v>
      </c>
      <c r="G14" s="19" t="s">
        <v>29</v>
      </c>
    </row>
    <row r="15" spans="1:7" s="22" customFormat="1" ht="28.5" customHeight="1" thickBot="1" x14ac:dyDescent="0.3">
      <c r="A15" s="29"/>
      <c r="B15" s="69"/>
      <c r="C15" s="46" t="s">
        <v>1</v>
      </c>
      <c r="D15" s="34">
        <f>D13+D14</f>
        <v>169</v>
      </c>
      <c r="E15" s="34">
        <f>E13+E14</f>
        <v>171</v>
      </c>
      <c r="F15" s="34">
        <f>F13+F14</f>
        <v>178.75</v>
      </c>
      <c r="G15" s="35" t="s">
        <v>1</v>
      </c>
    </row>
    <row r="16" spans="1:7" s="14" customFormat="1" ht="28.5" customHeight="1" thickBot="1" x14ac:dyDescent="0.3">
      <c r="A16" s="28"/>
      <c r="B16" s="10" t="s">
        <v>35</v>
      </c>
      <c r="C16" s="36"/>
      <c r="D16" s="37"/>
      <c r="E16" s="37"/>
      <c r="F16" s="37"/>
      <c r="G16" s="38"/>
    </row>
    <row r="17" spans="1:7" s="14" customFormat="1" ht="28.5" customHeight="1" x14ac:dyDescent="0.25">
      <c r="A17" s="28"/>
      <c r="B17" s="60"/>
      <c r="C17" s="47" t="s">
        <v>3</v>
      </c>
      <c r="D17" s="125">
        <v>1872.64</v>
      </c>
      <c r="E17" s="125">
        <v>1182.72</v>
      </c>
      <c r="F17" s="125">
        <v>1971.2</v>
      </c>
      <c r="G17" s="20" t="s">
        <v>25</v>
      </c>
    </row>
    <row r="18" spans="1:7" s="14" customFormat="1" ht="28.5" customHeight="1" x14ac:dyDescent="0.25">
      <c r="A18" s="28"/>
      <c r="B18" s="61"/>
      <c r="C18" s="48" t="s">
        <v>36</v>
      </c>
      <c r="D18" s="126">
        <v>309.76</v>
      </c>
      <c r="E18" s="126">
        <v>239.36</v>
      </c>
      <c r="F18" s="126">
        <v>348.48</v>
      </c>
      <c r="G18" s="19" t="s">
        <v>37</v>
      </c>
    </row>
    <row r="19" spans="1:7" s="14" customFormat="1" ht="28.5" customHeight="1" x14ac:dyDescent="0.25">
      <c r="A19" s="28"/>
      <c r="B19" s="62"/>
      <c r="C19" s="48" t="s">
        <v>28</v>
      </c>
      <c r="D19" s="126">
        <v>197.12</v>
      </c>
      <c r="E19" s="126">
        <v>1087.03</v>
      </c>
      <c r="F19" s="126">
        <v>208.25</v>
      </c>
      <c r="G19" s="19" t="s">
        <v>23</v>
      </c>
    </row>
    <row r="20" spans="1:7" s="14" customFormat="1" ht="28.5" customHeight="1" x14ac:dyDescent="0.25">
      <c r="A20" s="28"/>
      <c r="B20" s="64"/>
      <c r="C20" s="44" t="s">
        <v>20</v>
      </c>
      <c r="D20" s="126">
        <v>310</v>
      </c>
      <c r="E20" s="126">
        <v>202</v>
      </c>
      <c r="F20" s="126">
        <v>329.5</v>
      </c>
      <c r="G20" s="19" t="s">
        <v>26</v>
      </c>
    </row>
    <row r="21" spans="1:7" s="14" customFormat="1" ht="28.5" customHeight="1" x14ac:dyDescent="0.25">
      <c r="A21" s="28"/>
      <c r="B21" s="64"/>
      <c r="C21" s="43" t="s">
        <v>10</v>
      </c>
      <c r="D21" s="126">
        <v>0</v>
      </c>
      <c r="E21" s="126">
        <v>0</v>
      </c>
      <c r="F21" s="126">
        <v>0</v>
      </c>
      <c r="G21" s="19" t="s">
        <v>27</v>
      </c>
    </row>
    <row r="22" spans="1:7" s="14" customFormat="1" ht="28.5" customHeight="1" x14ac:dyDescent="0.25">
      <c r="A22" s="28"/>
      <c r="B22" s="64"/>
      <c r="C22" s="43" t="s">
        <v>16</v>
      </c>
      <c r="D22" s="126">
        <v>0</v>
      </c>
      <c r="E22" s="126">
        <v>0</v>
      </c>
      <c r="F22" s="126">
        <v>0</v>
      </c>
      <c r="G22" s="19" t="s">
        <v>17</v>
      </c>
    </row>
    <row r="23" spans="1:7" s="14" customFormat="1" ht="28.5" customHeight="1" x14ac:dyDescent="0.25">
      <c r="A23" s="28"/>
      <c r="B23" s="65"/>
      <c r="C23" s="48" t="s">
        <v>4</v>
      </c>
      <c r="D23" s="126">
        <v>0</v>
      </c>
      <c r="E23" s="126">
        <v>0</v>
      </c>
      <c r="F23" s="126">
        <v>0</v>
      </c>
      <c r="G23" s="19" t="s">
        <v>17</v>
      </c>
    </row>
    <row r="24" spans="1:7" s="14" customFormat="1" ht="28.5" customHeight="1" thickBot="1" x14ac:dyDescent="0.3">
      <c r="A24" s="28"/>
      <c r="B24" s="66"/>
      <c r="C24" s="49" t="s">
        <v>5</v>
      </c>
      <c r="D24" s="127">
        <v>0</v>
      </c>
      <c r="E24" s="127">
        <v>0</v>
      </c>
      <c r="F24" s="127">
        <v>45.76</v>
      </c>
      <c r="G24" s="21" t="s">
        <v>19</v>
      </c>
    </row>
    <row r="26" spans="1:7" ht="23.25" x14ac:dyDescent="0.35">
      <c r="B26" s="5" t="s">
        <v>38</v>
      </c>
    </row>
    <row r="27" spans="1:7" ht="19.5" thickBot="1" x14ac:dyDescent="0.35">
      <c r="B27" s="70" t="s">
        <v>46</v>
      </c>
      <c r="C27" s="7"/>
      <c r="D27" s="7"/>
      <c r="E27" s="7"/>
      <c r="F27" s="7"/>
      <c r="G27" s="7"/>
    </row>
    <row r="28" spans="1:7" ht="28.5" customHeight="1" x14ac:dyDescent="0.3">
      <c r="A28" s="23"/>
      <c r="B28" s="74"/>
      <c r="C28" s="75" t="s">
        <v>2</v>
      </c>
      <c r="D28" s="76">
        <f>D11</f>
        <v>21</v>
      </c>
      <c r="E28" s="76">
        <f>E11</f>
        <v>22</v>
      </c>
      <c r="F28" s="76">
        <f>F11</f>
        <v>22</v>
      </c>
      <c r="G28" s="79"/>
    </row>
    <row r="29" spans="1:7" ht="28.5" customHeight="1" x14ac:dyDescent="0.3">
      <c r="A29" s="23"/>
      <c r="B29" s="71"/>
      <c r="C29" s="72" t="s">
        <v>0</v>
      </c>
      <c r="D29" s="73">
        <f>D12</f>
        <v>147</v>
      </c>
      <c r="E29" s="73">
        <f>E12</f>
        <v>154</v>
      </c>
      <c r="F29" s="73">
        <f>F12</f>
        <v>154</v>
      </c>
      <c r="G29" s="2"/>
    </row>
    <row r="30" spans="1:7" ht="28.5" customHeight="1" x14ac:dyDescent="0.3">
      <c r="A30" s="23"/>
      <c r="B30" s="58"/>
      <c r="C30" s="50" t="s">
        <v>1</v>
      </c>
      <c r="D30" s="53">
        <f>D15</f>
        <v>169</v>
      </c>
      <c r="E30" s="53">
        <f>E15</f>
        <v>171</v>
      </c>
      <c r="F30" s="53">
        <f>F15</f>
        <v>178.75</v>
      </c>
      <c r="G30" s="3"/>
    </row>
    <row r="31" spans="1:7" ht="28.5" customHeight="1" x14ac:dyDescent="0.3">
      <c r="A31" s="23"/>
      <c r="B31" s="63"/>
      <c r="C31" s="51" t="s">
        <v>6</v>
      </c>
      <c r="D31" s="54">
        <f>D17+D18+D19</f>
        <v>2379.52</v>
      </c>
      <c r="E31" s="54">
        <f>E17+E18+E19</f>
        <v>2509.1099999999997</v>
      </c>
      <c r="F31" s="54">
        <f>F17+F18+F19</f>
        <v>2527.9300000000003</v>
      </c>
      <c r="G31" s="3"/>
    </row>
    <row r="32" spans="1:7" ht="28.5" customHeight="1" thickBot="1" x14ac:dyDescent="0.35">
      <c r="A32" s="23"/>
      <c r="B32" s="67"/>
      <c r="C32" s="52" t="s">
        <v>7</v>
      </c>
      <c r="D32" s="55">
        <f>D20+D21+D22+D23+D24</f>
        <v>310</v>
      </c>
      <c r="E32" s="55">
        <f>E20+E21+E22+E23+E24</f>
        <v>202</v>
      </c>
      <c r="F32" s="55">
        <f>F20+F21+F22+F23+F24</f>
        <v>375.26</v>
      </c>
      <c r="G32" s="8"/>
    </row>
    <row r="33" spans="1:13" x14ac:dyDescent="0.3">
      <c r="M33" s="78"/>
    </row>
    <row r="34" spans="1:13" ht="23.25" x14ac:dyDescent="0.35">
      <c r="B34" s="5" t="s">
        <v>40</v>
      </c>
    </row>
    <row r="35" spans="1:13" ht="19.5" thickBot="1" x14ac:dyDescent="0.35">
      <c r="B35" s="70" t="s">
        <v>39</v>
      </c>
      <c r="C35" s="7"/>
      <c r="D35" s="7"/>
      <c r="E35" s="7"/>
      <c r="F35" s="7"/>
      <c r="G35" s="7"/>
    </row>
    <row r="36" spans="1:13" ht="28.5" customHeight="1" x14ac:dyDescent="0.3">
      <c r="A36" s="23"/>
      <c r="B36" s="74"/>
      <c r="C36" s="86" t="s">
        <v>2</v>
      </c>
      <c r="D36" s="81">
        <f>D28+E28+F28</f>
        <v>65</v>
      </c>
      <c r="E36" s="90" t="s">
        <v>41</v>
      </c>
      <c r="F36" s="91"/>
      <c r="G36" s="92"/>
    </row>
    <row r="37" spans="1:13" ht="28.5" customHeight="1" x14ac:dyDescent="0.3">
      <c r="A37" s="23"/>
      <c r="B37" s="71"/>
      <c r="C37" s="87" t="s">
        <v>0</v>
      </c>
      <c r="D37" s="82">
        <f>D29+E29+F29</f>
        <v>455</v>
      </c>
      <c r="E37" s="93" t="s">
        <v>42</v>
      </c>
      <c r="F37" s="48"/>
      <c r="G37" s="43"/>
    </row>
    <row r="38" spans="1:13" ht="28.5" customHeight="1" x14ac:dyDescent="0.3">
      <c r="A38" s="23"/>
      <c r="B38" s="58"/>
      <c r="C38" s="88" t="s">
        <v>1</v>
      </c>
      <c r="D38" s="83">
        <f>D30+E30+F30</f>
        <v>518.75</v>
      </c>
      <c r="E38" s="93" t="s">
        <v>43</v>
      </c>
      <c r="F38" s="48"/>
      <c r="G38" s="43"/>
    </row>
    <row r="39" spans="1:13" ht="28.5" customHeight="1" x14ac:dyDescent="0.3">
      <c r="A39" s="23"/>
      <c r="B39" s="63"/>
      <c r="C39" s="88" t="s">
        <v>6</v>
      </c>
      <c r="D39" s="84">
        <f>D31+E31+F31</f>
        <v>7416.5599999999995</v>
      </c>
      <c r="E39" s="93" t="s">
        <v>44</v>
      </c>
      <c r="F39" s="94"/>
      <c r="G39" s="43"/>
    </row>
    <row r="40" spans="1:13" ht="28.5" customHeight="1" thickBot="1" x14ac:dyDescent="0.35">
      <c r="A40" s="23"/>
      <c r="B40" s="67"/>
      <c r="C40" s="89" t="s">
        <v>7</v>
      </c>
      <c r="D40" s="85">
        <f>D32+E32+F32</f>
        <v>887.26</v>
      </c>
      <c r="E40" s="97" t="s">
        <v>45</v>
      </c>
      <c r="F40" s="95"/>
      <c r="G40" s="96"/>
    </row>
    <row r="42" spans="1:13" ht="23.25" x14ac:dyDescent="0.35">
      <c r="B42" s="5" t="s">
        <v>47</v>
      </c>
    </row>
    <row r="43" spans="1:13" ht="19.5" thickBot="1" x14ac:dyDescent="0.35">
      <c r="B43" s="70" t="s">
        <v>48</v>
      </c>
      <c r="C43" s="7"/>
      <c r="D43" s="7"/>
      <c r="E43" s="7"/>
      <c r="F43" s="7"/>
      <c r="G43" s="7"/>
    </row>
    <row r="44" spans="1:13" ht="28.5" customHeight="1" x14ac:dyDescent="0.3">
      <c r="A44" s="23"/>
      <c r="B44" s="74"/>
      <c r="C44" s="114" t="s">
        <v>57</v>
      </c>
      <c r="D44" s="115">
        <f>ROUND(D38/D36,2)</f>
        <v>7.98</v>
      </c>
      <c r="E44" s="111" t="s">
        <v>58</v>
      </c>
      <c r="F44" s="112"/>
      <c r="G44" s="113"/>
    </row>
    <row r="45" spans="1:13" ht="28.5" customHeight="1" thickBot="1" x14ac:dyDescent="0.35">
      <c r="A45" s="23"/>
      <c r="B45" s="77"/>
      <c r="C45" s="98" t="s">
        <v>52</v>
      </c>
      <c r="D45" s="99">
        <f>ROUND(D39/D38,2)</f>
        <v>14.3</v>
      </c>
      <c r="E45" s="116" t="s">
        <v>51</v>
      </c>
      <c r="F45" s="117"/>
      <c r="G45" s="118"/>
    </row>
    <row r="48" spans="1:13" ht="23.25" x14ac:dyDescent="0.35">
      <c r="B48" s="5" t="s">
        <v>49</v>
      </c>
    </row>
    <row r="49" spans="1:7" ht="19.5" thickBot="1" x14ac:dyDescent="0.35">
      <c r="B49" s="70" t="s">
        <v>50</v>
      </c>
      <c r="C49" s="7"/>
      <c r="D49" s="7"/>
      <c r="E49" s="7"/>
      <c r="F49" s="7"/>
      <c r="G49" s="7"/>
    </row>
    <row r="50" spans="1:7" ht="28.5" customHeight="1" x14ac:dyDescent="0.3">
      <c r="A50" s="23"/>
      <c r="B50" s="41"/>
      <c r="C50" s="39" t="s">
        <v>53</v>
      </c>
      <c r="D50" s="102">
        <f>ROUND(D45*D37,2)</f>
        <v>6506.5</v>
      </c>
      <c r="E50" s="106" t="s">
        <v>54</v>
      </c>
      <c r="F50" s="100"/>
      <c r="G50" s="101"/>
    </row>
    <row r="51" spans="1:7" ht="28.5" customHeight="1" x14ac:dyDescent="0.3">
      <c r="A51" s="23"/>
      <c r="B51" s="4"/>
      <c r="C51" s="40" t="s">
        <v>8</v>
      </c>
      <c r="D51" s="84">
        <f>D50+D40</f>
        <v>7393.76</v>
      </c>
      <c r="E51" s="107" t="s">
        <v>55</v>
      </c>
      <c r="F51" s="80"/>
      <c r="G51" s="3"/>
    </row>
    <row r="52" spans="1:7" ht="28.5" customHeight="1" x14ac:dyDescent="0.3">
      <c r="A52" s="23"/>
      <c r="B52" s="108"/>
      <c r="C52" s="109" t="s">
        <v>9</v>
      </c>
      <c r="D52" s="110">
        <f>ROUND(D51/D36,2)</f>
        <v>113.75</v>
      </c>
      <c r="E52" s="111" t="s">
        <v>56</v>
      </c>
      <c r="F52" s="112"/>
      <c r="G52" s="113"/>
    </row>
    <row r="53" spans="1:7" ht="28.5" customHeight="1" thickBot="1" x14ac:dyDescent="0.35">
      <c r="A53" s="23"/>
      <c r="B53" s="77"/>
      <c r="C53" s="98" t="s">
        <v>11</v>
      </c>
      <c r="D53" s="103">
        <f>ROUND(D52/D44,2)</f>
        <v>14.25</v>
      </c>
      <c r="E53" s="104" t="s">
        <v>60</v>
      </c>
      <c r="F53" s="104"/>
      <c r="G53" s="105"/>
    </row>
  </sheetData>
  <sheetProtection algorithmName="SHA-512" hashValue="IUecA5PPAkaQm+TCzPQfLmqgX3RuA3kbbpaebB7tZ6Oorp90zhZfl/CV6oWYDIJFDvyaYNJecFe1P1xsR47asA==" saltValue="xo0/ehikD1E2gs6wxHsZDA==" spinCount="100000" sheet="1" objects="1" scenarios="1"/>
  <mergeCells count="11">
    <mergeCell ref="E36:G36"/>
    <mergeCell ref="E53:G53"/>
    <mergeCell ref="E52:G52"/>
    <mergeCell ref="E45:G45"/>
    <mergeCell ref="E50:G50"/>
    <mergeCell ref="E44:G44"/>
    <mergeCell ref="D4:E4"/>
    <mergeCell ref="D5:E5"/>
    <mergeCell ref="F4:G5"/>
    <mergeCell ref="B4:C4"/>
    <mergeCell ref="B5:C5"/>
  </mergeCells>
  <pageMargins left="0.23622047244094491" right="0.23622047244094491" top="0.74803149606299213" bottom="0.74803149606299213" header="0.31496062992125984" footer="0.31496062992125984"/>
  <pageSetup paperSize="9" scale="54" fitToHeight="0" orientation="portrait" r:id="rId1"/>
  <headerFooter>
    <oddFooter>&amp;LRechenhilfe Durchschnittsermittlung für Lohnfortzahlung
Rev.1.2 - Stand: 07.09.2022
Copyright© Aces IT-Solutions oHG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D9D84C7B61FC4F932E7422F20D7CFB" ma:contentTypeVersion="0" ma:contentTypeDescription="Ein neues Dokument erstellen." ma:contentTypeScope="" ma:versionID="05711c0681268f055e82de3487c5a71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96D01C-04B0-4B0B-9469-EBCFE1BE10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B880E20-3490-41C5-90CC-0AAEE5944631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9232F97-FDDE-478D-B1CB-B158AD4581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Jung, Rene [Aces IT]</dc:creator>
  <cp:lastModifiedBy>Blank, Joachim</cp:lastModifiedBy>
  <cp:lastPrinted>2022-09-07T14:29:43Z</cp:lastPrinted>
  <dcterms:created xsi:type="dcterms:W3CDTF">2022-08-04T07:49:53Z</dcterms:created>
  <dcterms:modified xsi:type="dcterms:W3CDTF">2022-09-07T14:45:25Z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0x0101003DD9D84C7B61FC4F932E7422F20D7CFB</vt:lpwstr>
  </property>
</Properties>
</file>